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tcdc1\users\hkim\Desktop\"/>
    </mc:Choice>
  </mc:AlternateContent>
  <bookViews>
    <workbookView xWindow="0" yWindow="0" windowWidth="24150" windowHeight="11865"/>
  </bookViews>
  <sheets>
    <sheet name="Power Budget Calculator" sheetId="6" r:id="rId1"/>
    <sheet name="WIO Power Consumption" sheetId="5" state="hidden" r:id="rId2"/>
  </sheets>
  <definedNames>
    <definedName name="Module">#REF!</definedName>
    <definedName name="Power_Supply">'Power Budget Calculator'!$M$7:$P$7</definedName>
    <definedName name="WIO_Modules">'Power Budget Calculator'!$L$8:$L$11</definedName>
  </definedNames>
  <calcPr calcId="152511"/>
</workbook>
</file>

<file path=xl/calcChain.xml><?xml version="1.0" encoding="utf-8"?>
<calcChain xmlns="http://schemas.openxmlformats.org/spreadsheetml/2006/main">
  <c r="C17" i="6" l="1"/>
  <c r="U7" i="6" l="1"/>
  <c r="E17" i="6" s="1"/>
  <c r="C18" i="6" l="1"/>
  <c r="E18" i="6" s="1"/>
  <c r="C20" i="6"/>
  <c r="E20" i="6" s="1"/>
  <c r="C19" i="6"/>
  <c r="E19" i="6" s="1"/>
  <c r="N4" i="6"/>
  <c r="O4" i="6" s="1"/>
  <c r="P4" i="6" s="1"/>
  <c r="Q4" i="6" s="1"/>
  <c r="R4" i="6" s="1"/>
  <c r="S4" i="6" s="1"/>
  <c r="T4" i="6" s="1"/>
  <c r="U4" i="6" s="1"/>
  <c r="N3" i="6"/>
  <c r="O3" i="6" s="1"/>
  <c r="P3" i="6" s="1"/>
  <c r="Q3" i="6" s="1"/>
  <c r="R3" i="6" s="1"/>
  <c r="N2" i="6"/>
  <c r="O2" i="6" s="1"/>
  <c r="P2" i="6" s="1"/>
  <c r="Q2" i="6" s="1"/>
  <c r="R2" i="6" s="1"/>
  <c r="S2" i="6" s="1"/>
  <c r="T2" i="6" s="1"/>
  <c r="U2" i="6" s="1"/>
  <c r="V2" i="6" s="1"/>
  <c r="W2" i="6" s="1"/>
  <c r="X2" i="6" s="1"/>
  <c r="Y2" i="6" s="1"/>
  <c r="Z2" i="6" s="1"/>
  <c r="AA2" i="6" s="1"/>
  <c r="AB2" i="6" s="1"/>
  <c r="AC2" i="6" s="1"/>
  <c r="I7" i="6"/>
  <c r="G7" i="6"/>
  <c r="E7" i="6"/>
  <c r="C7" i="6"/>
  <c r="I6" i="6"/>
  <c r="G6" i="6"/>
  <c r="E6" i="6"/>
  <c r="C6" i="6"/>
  <c r="I5" i="6"/>
  <c r="G5" i="6"/>
  <c r="E5" i="6"/>
  <c r="C5" i="6"/>
  <c r="I4" i="6"/>
  <c r="G4" i="6"/>
  <c r="E4" i="6"/>
  <c r="C4" i="6"/>
  <c r="H15" i="5"/>
  <c r="I15" i="5" s="1"/>
  <c r="H14" i="5"/>
  <c r="I14" i="5" s="1"/>
  <c r="B14" i="5"/>
  <c r="G15" i="5"/>
  <c r="E15" i="5"/>
  <c r="F15" i="5"/>
  <c r="D15" i="5"/>
  <c r="B15" i="5"/>
  <c r="C15" i="5" s="1"/>
  <c r="E14" i="5"/>
  <c r="F14" i="5"/>
  <c r="G14" i="5" s="1"/>
  <c r="D14" i="5"/>
  <c r="C14" i="5"/>
  <c r="B13" i="5"/>
  <c r="C13" i="5" s="1"/>
  <c r="I13" i="5"/>
  <c r="H13" i="5"/>
  <c r="F13" i="5"/>
  <c r="G13" i="5" s="1"/>
  <c r="E13" i="5"/>
  <c r="D13" i="5"/>
  <c r="I5" i="5"/>
  <c r="I6" i="5"/>
  <c r="I7" i="5"/>
  <c r="G5" i="5"/>
  <c r="G6" i="5"/>
  <c r="G7" i="5"/>
  <c r="E5" i="5"/>
  <c r="E6" i="5"/>
  <c r="E7" i="5"/>
  <c r="I4" i="5"/>
  <c r="G4" i="5"/>
  <c r="E4" i="5"/>
  <c r="C5" i="5"/>
  <c r="C6" i="5"/>
  <c r="C7" i="5"/>
  <c r="C4" i="5"/>
  <c r="E22" i="6" l="1"/>
</calcChain>
</file>

<file path=xl/sharedStrings.xml><?xml version="1.0" encoding="utf-8"?>
<sst xmlns="http://schemas.openxmlformats.org/spreadsheetml/2006/main" count="83" uniqueCount="47">
  <si>
    <t>9V</t>
  </si>
  <si>
    <t>Radio Module</t>
  </si>
  <si>
    <t>(mW)</t>
  </si>
  <si>
    <t>Supply Voltage</t>
  </si>
  <si>
    <t>12V</t>
  </si>
  <si>
    <t>24V</t>
  </si>
  <si>
    <t>30V</t>
  </si>
  <si>
    <t>4-20 mA Analog Module</t>
  </si>
  <si>
    <t>Digital Moudle</t>
  </si>
  <si>
    <t>01-10 V Analog Module</t>
  </si>
  <si>
    <t>max. (all I/O in active state)</t>
  </si>
  <si>
    <t>Notes</t>
  </si>
  <si>
    <t>(mA)</t>
  </si>
  <si>
    <t>max. (AO = 20 mA)</t>
  </si>
  <si>
    <t>max. (AO = 10V)</t>
  </si>
  <si>
    <t>Avg. (10% duty cycle)</t>
  </si>
  <si>
    <t>Max. Allowable Module</t>
  </si>
  <si>
    <t>16x Digital</t>
  </si>
  <si>
    <t>5x 4-20mA Analog</t>
  </si>
  <si>
    <t>8x 0-10V Analog</t>
  </si>
  <si>
    <t xml:space="preserve"> </t>
  </si>
  <si>
    <t>Digital</t>
  </si>
  <si>
    <t>4-20 mA</t>
  </si>
  <si>
    <t>0-10 V</t>
  </si>
  <si>
    <t>IO Module</t>
  </si>
  <si>
    <t>Radio</t>
  </si>
  <si>
    <t>Voltage</t>
  </si>
  <si>
    <t>Qty.</t>
  </si>
  <si>
    <t>Note</t>
  </si>
  <si>
    <t>Power Supply Voltage</t>
  </si>
  <si>
    <t>BM-D100-144</t>
  </si>
  <si>
    <t>BM-A420-122</t>
  </si>
  <si>
    <t>BM-A010-122</t>
  </si>
  <si>
    <t>BM-0900-RM1K</t>
  </si>
  <si>
    <t>Select power supply voltage by clicking B16</t>
  </si>
  <si>
    <t>Select the number of Digital Module by clicking D18</t>
  </si>
  <si>
    <t>Select the number of 4-20 mA Analog Module by clicking D19</t>
  </si>
  <si>
    <t>Select the number of 04-10 V Analog Module by clicking D20</t>
  </si>
  <si>
    <t>Maximum allowable power consumption is 6.5W (Class1 Div2)</t>
  </si>
  <si>
    <t>Only one Radio Module per system</t>
  </si>
  <si>
    <t>Sub-Total (mW)</t>
  </si>
  <si>
    <t>Power</t>
  </si>
  <si>
    <t>Adjust Power and # of I/O Modules</t>
  </si>
  <si>
    <t>Total Power Consumption Must Be Less Than 6.5 W</t>
  </si>
  <si>
    <t>WIO System Power Consumption Measurement</t>
  </si>
  <si>
    <t>Max. Power Consumption (Watt)</t>
  </si>
  <si>
    <t>WIO® System Power Budget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</si>
</sst>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color rgb="FFC00000"/>
      <name val="Arial"/>
      <family val="2"/>
    </font>
    <font>
      <i/>
      <sz val="12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8"/>
      <color theme="1"/>
      <name val="Arial"/>
      <family val="2"/>
    </font>
    <font>
      <b/>
      <sz val="12"/>
      <color rgb="FFFF0000"/>
      <name val="Arial"/>
      <family val="2"/>
    </font>
    <font>
      <i/>
      <sz val="12"/>
      <color theme="1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b/>
      <i/>
      <sz val="14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4" fillId="0" borderId="0" xfId="0" applyFont="1" applyAlignment="1"/>
    <xf numFmtId="0" fontId="6" fillId="0" borderId="1" xfId="0" applyFont="1" applyBorder="1" applyAlignment="1"/>
    <xf numFmtId="0" fontId="1" fillId="0" borderId="1" xfId="0" applyFont="1" applyBorder="1"/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/>
    <xf numFmtId="164" fontId="3" fillId="0" borderId="3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2" fillId="0" borderId="1" xfId="0" applyFont="1" applyBorder="1" applyAlignment="1"/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9" fillId="0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Protection="1"/>
    <xf numFmtId="0" fontId="0" fillId="0" borderId="19" xfId="0" applyBorder="1" applyProtection="1"/>
    <xf numFmtId="0" fontId="0" fillId="0" borderId="19" xfId="0" applyBorder="1" applyAlignment="1" applyProtection="1">
      <alignment horizontal="center"/>
    </xf>
    <xf numFmtId="0" fontId="0" fillId="0" borderId="20" xfId="0" applyBorder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4" xfId="0" applyBorder="1" applyProtection="1"/>
    <xf numFmtId="0" fontId="0" fillId="0" borderId="0" xfId="0" applyAlignment="1" applyProtection="1">
      <alignment horizontal="left"/>
    </xf>
    <xf numFmtId="0" fontId="3" fillId="0" borderId="2" xfId="0" applyFont="1" applyBorder="1" applyAlignment="1" applyProtection="1">
      <alignment horizontal="center"/>
    </xf>
    <xf numFmtId="1" fontId="7" fillId="0" borderId="2" xfId="0" applyNumberFormat="1" applyFont="1" applyBorder="1" applyAlignment="1" applyProtection="1">
      <alignment horizontal="center"/>
    </xf>
    <xf numFmtId="1" fontId="7" fillId="0" borderId="22" xfId="0" applyNumberFormat="1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164" fontId="3" fillId="0" borderId="2" xfId="0" applyNumberFormat="1" applyFont="1" applyBorder="1" applyAlignment="1" applyProtection="1">
      <alignment horizontal="center"/>
    </xf>
    <xf numFmtId="164" fontId="3" fillId="0" borderId="16" xfId="0" applyNumberFormat="1" applyFont="1" applyBorder="1" applyAlignment="1" applyProtection="1">
      <alignment horizontal="center"/>
    </xf>
    <xf numFmtId="164" fontId="3" fillId="0" borderId="3" xfId="0" applyNumberFormat="1" applyFont="1" applyBorder="1" applyAlignment="1" applyProtection="1">
      <alignment horizontal="center"/>
    </xf>
    <xf numFmtId="1" fontId="7" fillId="0" borderId="3" xfId="0" applyNumberFormat="1" applyFont="1" applyBorder="1" applyAlignment="1" applyProtection="1">
      <alignment horizontal="center"/>
    </xf>
    <xf numFmtId="1" fontId="7" fillId="0" borderId="23" xfId="0" applyNumberFormat="1" applyFont="1" applyBorder="1" applyAlignment="1" applyProtection="1">
      <alignment horizontal="center"/>
    </xf>
    <xf numFmtId="164" fontId="3" fillId="0" borderId="17" xfId="0" applyNumberFormat="1" applyFont="1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5" xfId="0" applyBorder="1" applyProtection="1"/>
    <xf numFmtId="0" fontId="13" fillId="0" borderId="0" xfId="0" applyFont="1" applyAlignment="1" applyProtection="1"/>
    <xf numFmtId="0" fontId="11" fillId="0" borderId="4" xfId="0" applyFont="1" applyBorder="1" applyProtection="1"/>
    <xf numFmtId="0" fontId="17" fillId="4" borderId="0" xfId="0" applyFont="1" applyFill="1" applyBorder="1" applyAlignment="1" applyProtection="1">
      <alignment horizontal="center" vertical="center" wrapText="1"/>
    </xf>
    <xf numFmtId="0" fontId="17" fillId="4" borderId="0" xfId="0" applyFont="1" applyFill="1" applyBorder="1" applyAlignment="1" applyProtection="1">
      <alignment horizontal="center" vertical="center"/>
    </xf>
    <xf numFmtId="0" fontId="17" fillId="4" borderId="5" xfId="0" applyFont="1" applyFill="1" applyBorder="1" applyAlignment="1" applyProtection="1">
      <alignment horizontal="center" vertical="center"/>
    </xf>
    <xf numFmtId="0" fontId="10" fillId="0" borderId="0" xfId="0" applyFont="1" applyProtection="1"/>
    <xf numFmtId="0" fontId="11" fillId="2" borderId="9" xfId="0" applyFont="1" applyFill="1" applyBorder="1" applyAlignment="1" applyProtection="1">
      <alignment horizontal="left" vertical="center" indent="1"/>
    </xf>
    <xf numFmtId="0" fontId="0" fillId="0" borderId="0" xfId="0" applyFont="1" applyProtection="1"/>
    <xf numFmtId="0" fontId="11" fillId="5" borderId="9" xfId="0" applyFont="1" applyFill="1" applyBorder="1" applyAlignment="1" applyProtection="1">
      <alignment horizontal="left" vertical="center" indent="1"/>
    </xf>
    <xf numFmtId="0" fontId="11" fillId="5" borderId="8" xfId="0" applyFont="1" applyFill="1" applyBorder="1" applyAlignment="1" applyProtection="1">
      <alignment horizontal="left" vertical="center" indent="1"/>
    </xf>
    <xf numFmtId="0" fontId="15" fillId="5" borderId="8" xfId="0" applyFont="1" applyFill="1" applyBorder="1" applyAlignment="1" applyProtection="1">
      <alignment horizontal="center" vertical="center"/>
    </xf>
    <xf numFmtId="0" fontId="11" fillId="5" borderId="8" xfId="0" applyFont="1" applyFill="1" applyBorder="1" applyAlignment="1" applyProtection="1">
      <alignment horizontal="center" vertical="center"/>
    </xf>
    <xf numFmtId="0" fontId="15" fillId="5" borderId="10" xfId="0" applyFont="1" applyFill="1" applyBorder="1" applyAlignment="1" applyProtection="1">
      <alignment horizontal="center" vertical="center"/>
    </xf>
    <xf numFmtId="0" fontId="11" fillId="6" borderId="9" xfId="0" applyFont="1" applyFill="1" applyBorder="1" applyAlignment="1" applyProtection="1">
      <alignment horizontal="left" vertical="center" indent="1"/>
    </xf>
    <xf numFmtId="0" fontId="11" fillId="6" borderId="8" xfId="0" applyFont="1" applyFill="1" applyBorder="1" applyAlignment="1" applyProtection="1">
      <alignment horizontal="left" vertical="center" indent="1"/>
    </xf>
    <xf numFmtId="0" fontId="15" fillId="6" borderId="8" xfId="0" applyFont="1" applyFill="1" applyBorder="1" applyAlignment="1" applyProtection="1">
      <alignment horizontal="center" vertical="center"/>
    </xf>
    <xf numFmtId="0" fontId="15" fillId="6" borderId="10" xfId="0" applyFont="1" applyFill="1" applyBorder="1" applyAlignment="1" applyProtection="1">
      <alignment horizontal="center" vertical="center"/>
    </xf>
    <xf numFmtId="0" fontId="11" fillId="7" borderId="9" xfId="0" applyFont="1" applyFill="1" applyBorder="1" applyAlignment="1" applyProtection="1">
      <alignment horizontal="left" vertical="center" indent="1"/>
    </xf>
    <xf numFmtId="0" fontId="11" fillId="7" borderId="8" xfId="0" applyFont="1" applyFill="1" applyBorder="1" applyAlignment="1" applyProtection="1">
      <alignment horizontal="left" vertical="center" indent="1"/>
    </xf>
    <xf numFmtId="0" fontId="15" fillId="7" borderId="8" xfId="0" applyFont="1" applyFill="1" applyBorder="1" applyAlignment="1" applyProtection="1">
      <alignment horizontal="center" vertical="center"/>
    </xf>
    <xf numFmtId="0" fontId="15" fillId="7" borderId="10" xfId="0" applyFont="1" applyFill="1" applyBorder="1" applyAlignment="1" applyProtection="1">
      <alignment horizontal="center" vertical="center"/>
    </xf>
    <xf numFmtId="0" fontId="11" fillId="8" borderId="9" xfId="0" applyFont="1" applyFill="1" applyBorder="1" applyAlignment="1" applyProtection="1">
      <alignment horizontal="left" vertical="center" indent="1"/>
    </xf>
    <xf numFmtId="0" fontId="11" fillId="8" borderId="8" xfId="0" applyFont="1" applyFill="1" applyBorder="1" applyAlignment="1" applyProtection="1">
      <alignment horizontal="left" vertical="center" indent="1"/>
    </xf>
    <xf numFmtId="0" fontId="15" fillId="8" borderId="8" xfId="0" applyFont="1" applyFill="1" applyBorder="1" applyAlignment="1" applyProtection="1">
      <alignment horizontal="center" vertical="center"/>
    </xf>
    <xf numFmtId="0" fontId="15" fillId="8" borderId="10" xfId="0" applyFont="1" applyFill="1" applyBorder="1" applyAlignment="1" applyProtection="1">
      <alignment horizontal="center" vertical="center"/>
    </xf>
    <xf numFmtId="0" fontId="18" fillId="9" borderId="11" xfId="0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0" fillId="0" borderId="12" xfId="0" applyBorder="1" applyProtection="1"/>
    <xf numFmtId="0" fontId="6" fillId="0" borderId="15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right" vertical="center" indent="1"/>
    </xf>
    <xf numFmtId="0" fontId="16" fillId="3" borderId="4" xfId="0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horizontal="center" vertical="center"/>
    </xf>
    <xf numFmtId="0" fontId="16" fillId="3" borderId="5" xfId="0" applyFont="1" applyFill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right" vertical="center" indent="1"/>
    </xf>
    <xf numFmtId="0" fontId="5" fillId="0" borderId="13" xfId="0" applyFont="1" applyBorder="1" applyAlignment="1" applyProtection="1">
      <alignment horizontal="right" vertical="center" indent="1"/>
    </xf>
    <xf numFmtId="0" fontId="5" fillId="0" borderId="14" xfId="0" applyFont="1" applyBorder="1" applyAlignment="1" applyProtection="1">
      <alignment horizontal="right" vertical="center" indent="1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tabSelected="1" topLeftCell="A14" zoomScale="115" zoomScaleNormal="115" workbookViewId="0">
      <selection activeCell="D19" sqref="D19"/>
    </sheetView>
  </sheetViews>
  <sheetFormatPr defaultRowHeight="12.75" x14ac:dyDescent="0.2"/>
  <cols>
    <col min="1" max="1" width="27.28515625" style="38" bestFit="1" customWidth="1"/>
    <col min="2" max="2" width="17.5703125" style="38" customWidth="1"/>
    <col min="3" max="3" width="16.28515625" style="39" customWidth="1"/>
    <col min="4" max="4" width="14.85546875" style="39" customWidth="1"/>
    <col min="5" max="5" width="17" style="38" bestFit="1" customWidth="1"/>
    <col min="6" max="6" width="63.85546875" style="38" hidden="1" customWidth="1"/>
    <col min="7" max="11" width="9.140625" style="38"/>
    <col min="12" max="29" width="9.140625" style="39"/>
    <col min="30" max="16384" width="9.140625" style="38"/>
  </cols>
  <sheetData>
    <row r="1" spans="1:29" hidden="1" x14ac:dyDescent="0.2">
      <c r="A1" s="34"/>
      <c r="B1" s="35"/>
      <c r="C1" s="36"/>
      <c r="D1" s="36"/>
      <c r="E1" s="37"/>
      <c r="L1" s="39" t="s">
        <v>24</v>
      </c>
    </row>
    <row r="2" spans="1:29" ht="18" hidden="1" x14ac:dyDescent="0.25">
      <c r="A2" s="40"/>
      <c r="B2" s="84" t="s">
        <v>0</v>
      </c>
      <c r="C2" s="84"/>
      <c r="D2" s="84" t="s">
        <v>4</v>
      </c>
      <c r="E2" s="95"/>
      <c r="F2" s="83" t="s">
        <v>5</v>
      </c>
      <c r="G2" s="84"/>
      <c r="H2" s="84" t="s">
        <v>6</v>
      </c>
      <c r="I2" s="84"/>
      <c r="L2" s="41" t="s">
        <v>21</v>
      </c>
      <c r="M2" s="39">
        <v>0</v>
      </c>
      <c r="N2" s="39">
        <f>M2+1</f>
        <v>1</v>
      </c>
      <c r="O2" s="39">
        <f t="shared" ref="O2:AC3" si="0">N2+1</f>
        <v>2</v>
      </c>
      <c r="P2" s="39">
        <f t="shared" si="0"/>
        <v>3</v>
      </c>
      <c r="Q2" s="39">
        <f t="shared" si="0"/>
        <v>4</v>
      </c>
      <c r="R2" s="39">
        <f t="shared" si="0"/>
        <v>5</v>
      </c>
      <c r="S2" s="39">
        <f t="shared" si="0"/>
        <v>6</v>
      </c>
      <c r="T2" s="39">
        <f t="shared" si="0"/>
        <v>7</v>
      </c>
      <c r="U2" s="39">
        <f t="shared" si="0"/>
        <v>8</v>
      </c>
      <c r="V2" s="39">
        <f t="shared" si="0"/>
        <v>9</v>
      </c>
      <c r="W2" s="39">
        <f t="shared" si="0"/>
        <v>10</v>
      </c>
      <c r="X2" s="39">
        <f t="shared" si="0"/>
        <v>11</v>
      </c>
      <c r="Y2" s="39">
        <f t="shared" si="0"/>
        <v>12</v>
      </c>
      <c r="Z2" s="39">
        <f t="shared" si="0"/>
        <v>13</v>
      </c>
      <c r="AA2" s="39">
        <f t="shared" si="0"/>
        <v>14</v>
      </c>
      <c r="AB2" s="39">
        <f t="shared" si="0"/>
        <v>15</v>
      </c>
      <c r="AC2" s="39">
        <f t="shared" si="0"/>
        <v>16</v>
      </c>
    </row>
    <row r="3" spans="1:29" ht="15.75" hidden="1" x14ac:dyDescent="0.25">
      <c r="A3" s="40"/>
      <c r="B3" s="42" t="s">
        <v>12</v>
      </c>
      <c r="C3" s="43" t="s">
        <v>2</v>
      </c>
      <c r="D3" s="42" t="s">
        <v>12</v>
      </c>
      <c r="E3" s="44" t="s">
        <v>2</v>
      </c>
      <c r="F3" s="45" t="s">
        <v>12</v>
      </c>
      <c r="G3" s="43" t="s">
        <v>2</v>
      </c>
      <c r="H3" s="42" t="s">
        <v>12</v>
      </c>
      <c r="I3" s="43" t="s">
        <v>2</v>
      </c>
      <c r="L3" s="41" t="s">
        <v>22</v>
      </c>
      <c r="M3" s="39">
        <v>0</v>
      </c>
      <c r="N3" s="39">
        <f>M3+1</f>
        <v>1</v>
      </c>
      <c r="O3" s="39">
        <f>N3+1</f>
        <v>2</v>
      </c>
      <c r="P3" s="39">
        <f t="shared" si="0"/>
        <v>3</v>
      </c>
      <c r="Q3" s="39">
        <f t="shared" si="0"/>
        <v>4</v>
      </c>
      <c r="R3" s="39">
        <f t="shared" si="0"/>
        <v>5</v>
      </c>
      <c r="S3" s="39">
        <v>6</v>
      </c>
    </row>
    <row r="4" spans="1:29" ht="15.75" hidden="1" x14ac:dyDescent="0.25">
      <c r="A4" s="40"/>
      <c r="B4" s="46">
        <v>42.5</v>
      </c>
      <c r="C4" s="43">
        <f>9*B4</f>
        <v>382.5</v>
      </c>
      <c r="D4" s="46">
        <v>34.5</v>
      </c>
      <c r="E4" s="44">
        <f>12*D4</f>
        <v>414</v>
      </c>
      <c r="F4" s="47">
        <v>22.5</v>
      </c>
      <c r="G4" s="43">
        <f>24*F4</f>
        <v>540</v>
      </c>
      <c r="H4" s="46">
        <v>19.5</v>
      </c>
      <c r="I4" s="43">
        <f>30*H4</f>
        <v>585</v>
      </c>
      <c r="L4" s="41" t="s">
        <v>23</v>
      </c>
      <c r="M4" s="39">
        <v>0</v>
      </c>
      <c r="N4" s="39">
        <f>M4+1</f>
        <v>1</v>
      </c>
      <c r="O4" s="39">
        <f t="shared" ref="O4:U4" si="1">N4+1</f>
        <v>2</v>
      </c>
      <c r="P4" s="39">
        <f t="shared" si="1"/>
        <v>3</v>
      </c>
      <c r="Q4" s="39">
        <f t="shared" si="1"/>
        <v>4</v>
      </c>
      <c r="R4" s="39">
        <f t="shared" si="1"/>
        <v>5</v>
      </c>
      <c r="S4" s="39">
        <f t="shared" si="1"/>
        <v>6</v>
      </c>
      <c r="T4" s="39">
        <f t="shared" si="1"/>
        <v>7</v>
      </c>
      <c r="U4" s="39">
        <f t="shared" si="1"/>
        <v>8</v>
      </c>
    </row>
    <row r="5" spans="1:29" ht="15.75" hidden="1" x14ac:dyDescent="0.25">
      <c r="A5" s="40"/>
      <c r="B5" s="46">
        <v>32.6</v>
      </c>
      <c r="C5" s="43">
        <f t="shared" ref="C5:C7" si="2">9*B5</f>
        <v>293.40000000000003</v>
      </c>
      <c r="D5" s="46">
        <v>25.8</v>
      </c>
      <c r="E5" s="44">
        <f t="shared" ref="E5:E7" si="3">12*D5</f>
        <v>309.60000000000002</v>
      </c>
      <c r="F5" s="47">
        <v>13.6</v>
      </c>
      <c r="G5" s="43">
        <f t="shared" ref="G5:G7" si="4">24*F5</f>
        <v>326.39999999999998</v>
      </c>
      <c r="H5" s="46">
        <v>11.5</v>
      </c>
      <c r="I5" s="43">
        <f t="shared" ref="I5:I7" si="5">30*H5</f>
        <v>345</v>
      </c>
    </row>
    <row r="6" spans="1:29" ht="15.75" hidden="1" x14ac:dyDescent="0.25">
      <c r="A6" s="40"/>
      <c r="B6" s="46">
        <v>86.6</v>
      </c>
      <c r="C6" s="43">
        <f t="shared" si="2"/>
        <v>779.4</v>
      </c>
      <c r="D6" s="46">
        <v>82.3</v>
      </c>
      <c r="E6" s="44">
        <f t="shared" si="3"/>
        <v>987.59999999999991</v>
      </c>
      <c r="F6" s="47">
        <v>33.5</v>
      </c>
      <c r="G6" s="43">
        <f t="shared" si="4"/>
        <v>804</v>
      </c>
      <c r="H6" s="46">
        <v>34.5</v>
      </c>
      <c r="I6" s="43">
        <f t="shared" si="5"/>
        <v>1035</v>
      </c>
    </row>
    <row r="7" spans="1:29" ht="15.75" hidden="1" x14ac:dyDescent="0.25">
      <c r="A7" s="40"/>
      <c r="B7" s="48">
        <v>75.599999999999994</v>
      </c>
      <c r="C7" s="49">
        <f t="shared" si="2"/>
        <v>680.4</v>
      </c>
      <c r="D7" s="48">
        <v>57.6</v>
      </c>
      <c r="E7" s="50">
        <f t="shared" si="3"/>
        <v>691.2</v>
      </c>
      <c r="F7" s="51">
        <v>30</v>
      </c>
      <c r="G7" s="49">
        <f t="shared" si="4"/>
        <v>720</v>
      </c>
      <c r="H7" s="48">
        <v>24.3</v>
      </c>
      <c r="I7" s="49">
        <f t="shared" si="5"/>
        <v>729</v>
      </c>
      <c r="L7" s="41" t="s">
        <v>26</v>
      </c>
      <c r="M7" s="39" t="s">
        <v>0</v>
      </c>
      <c r="N7" s="39" t="s">
        <v>4</v>
      </c>
      <c r="O7" s="39" t="s">
        <v>5</v>
      </c>
      <c r="P7" s="39" t="s">
        <v>6</v>
      </c>
      <c r="R7" s="39" t="s">
        <v>0</v>
      </c>
      <c r="S7" s="39">
        <v>2</v>
      </c>
      <c r="U7" s="39">
        <f>VLOOKUP($B16,$R7:S10,2,FALSE)</f>
        <v>5</v>
      </c>
    </row>
    <row r="8" spans="1:29" hidden="1" x14ac:dyDescent="0.2">
      <c r="A8" s="40"/>
      <c r="B8" s="52"/>
      <c r="C8" s="53"/>
      <c r="D8" s="53"/>
      <c r="E8" s="54"/>
      <c r="L8" s="41" t="s">
        <v>25</v>
      </c>
      <c r="M8" s="39">
        <v>283</v>
      </c>
      <c r="N8" s="39">
        <v>414</v>
      </c>
      <c r="O8" s="39">
        <v>540</v>
      </c>
      <c r="P8" s="39">
        <v>585</v>
      </c>
      <c r="R8" s="39" t="s">
        <v>4</v>
      </c>
      <c r="S8" s="39">
        <v>3</v>
      </c>
    </row>
    <row r="9" spans="1:29" hidden="1" x14ac:dyDescent="0.2">
      <c r="A9" s="40"/>
      <c r="B9" s="52"/>
      <c r="C9" s="53"/>
      <c r="D9" s="53"/>
      <c r="E9" s="54"/>
      <c r="L9" s="41" t="s">
        <v>21</v>
      </c>
      <c r="M9" s="39">
        <v>293</v>
      </c>
      <c r="N9" s="39">
        <v>310</v>
      </c>
      <c r="O9" s="39">
        <v>326</v>
      </c>
      <c r="P9" s="39">
        <v>345</v>
      </c>
      <c r="R9" s="39" t="s">
        <v>5</v>
      </c>
      <c r="S9" s="39">
        <v>4</v>
      </c>
    </row>
    <row r="10" spans="1:29" hidden="1" x14ac:dyDescent="0.2">
      <c r="A10" s="40"/>
      <c r="B10" s="52"/>
      <c r="C10" s="53"/>
      <c r="D10" s="53"/>
      <c r="E10" s="54"/>
      <c r="L10" s="41" t="s">
        <v>22</v>
      </c>
      <c r="M10" s="39">
        <v>779</v>
      </c>
      <c r="N10" s="39">
        <v>988</v>
      </c>
      <c r="O10" s="39">
        <v>804</v>
      </c>
      <c r="P10" s="39">
        <v>1035</v>
      </c>
      <c r="R10" s="39" t="s">
        <v>6</v>
      </c>
      <c r="S10" s="39">
        <v>5</v>
      </c>
    </row>
    <row r="11" spans="1:29" hidden="1" x14ac:dyDescent="0.2">
      <c r="A11" s="40"/>
      <c r="B11" s="52"/>
      <c r="C11" s="53"/>
      <c r="D11" s="53"/>
      <c r="E11" s="54"/>
      <c r="L11" s="41" t="s">
        <v>23</v>
      </c>
      <c r="M11" s="39">
        <v>680</v>
      </c>
      <c r="N11" s="39">
        <v>691</v>
      </c>
      <c r="O11" s="39">
        <v>720</v>
      </c>
      <c r="P11" s="39">
        <v>729</v>
      </c>
    </row>
    <row r="12" spans="1:29" hidden="1" x14ac:dyDescent="0.2">
      <c r="A12" s="40"/>
      <c r="B12" s="52"/>
      <c r="C12" s="53"/>
      <c r="D12" s="53"/>
      <c r="E12" s="54"/>
    </row>
    <row r="13" spans="1:29" hidden="1" x14ac:dyDescent="0.2">
      <c r="A13" s="40"/>
      <c r="B13" s="52"/>
      <c r="C13" s="53"/>
      <c r="D13" s="53"/>
      <c r="E13" s="54"/>
    </row>
    <row r="14" spans="1:29" ht="23.25" x14ac:dyDescent="0.35">
      <c r="A14" s="86" t="s">
        <v>46</v>
      </c>
      <c r="B14" s="87"/>
      <c r="C14" s="87"/>
      <c r="D14" s="87"/>
      <c r="E14" s="88"/>
      <c r="F14" s="55"/>
    </row>
    <row r="15" spans="1:29" ht="31.5" x14ac:dyDescent="0.25">
      <c r="A15" s="56"/>
      <c r="B15" s="57" t="s">
        <v>29</v>
      </c>
      <c r="C15" s="58" t="s">
        <v>2</v>
      </c>
      <c r="D15" s="58" t="s">
        <v>27</v>
      </c>
      <c r="E15" s="59" t="s">
        <v>40</v>
      </c>
      <c r="F15" s="60" t="s">
        <v>28</v>
      </c>
    </row>
    <row r="16" spans="1:29" ht="15.75" x14ac:dyDescent="0.2">
      <c r="A16" s="61" t="s">
        <v>41</v>
      </c>
      <c r="B16" s="32" t="s">
        <v>6</v>
      </c>
      <c r="C16" s="92" t="s">
        <v>42</v>
      </c>
      <c r="D16" s="93"/>
      <c r="E16" s="94"/>
      <c r="F16" s="62" t="s">
        <v>34</v>
      </c>
    </row>
    <row r="17" spans="1:6" ht="15.75" x14ac:dyDescent="0.2">
      <c r="A17" s="63" t="s">
        <v>33</v>
      </c>
      <c r="B17" s="64" t="s">
        <v>25</v>
      </c>
      <c r="C17" s="65">
        <f>VLOOKUP($B17,$L$8:$P$8,U7,FALSE)</f>
        <v>585</v>
      </c>
      <c r="D17" s="66">
        <v>1</v>
      </c>
      <c r="E17" s="67">
        <f>C17*D17</f>
        <v>585</v>
      </c>
      <c r="F17" s="38" t="s">
        <v>39</v>
      </c>
    </row>
    <row r="18" spans="1:6" ht="15.75" x14ac:dyDescent="0.2">
      <c r="A18" s="68" t="s">
        <v>30</v>
      </c>
      <c r="B18" s="69" t="s">
        <v>21</v>
      </c>
      <c r="C18" s="70">
        <f>VLOOKUP($B18,$L$9:$P$11,U7,FALSE)</f>
        <v>345</v>
      </c>
      <c r="D18" s="33">
        <v>0</v>
      </c>
      <c r="E18" s="71">
        <f t="shared" ref="E18:E20" si="6">C18*D18</f>
        <v>0</v>
      </c>
      <c r="F18" s="62" t="s">
        <v>35</v>
      </c>
    </row>
    <row r="19" spans="1:6" ht="15.75" x14ac:dyDescent="0.2">
      <c r="A19" s="72" t="s">
        <v>31</v>
      </c>
      <c r="B19" s="73" t="s">
        <v>22</v>
      </c>
      <c r="C19" s="74">
        <f>VLOOKUP($B19,$L$9:$P$11,U7,FALSE)</f>
        <v>1035</v>
      </c>
      <c r="D19" s="33">
        <v>0</v>
      </c>
      <c r="E19" s="75">
        <f t="shared" si="6"/>
        <v>0</v>
      </c>
      <c r="F19" s="62" t="s">
        <v>36</v>
      </c>
    </row>
    <row r="20" spans="1:6" ht="15.75" x14ac:dyDescent="0.2">
      <c r="A20" s="76" t="s">
        <v>32</v>
      </c>
      <c r="B20" s="77" t="s">
        <v>23</v>
      </c>
      <c r="C20" s="78">
        <f>VLOOKUP($B20,$L$9:$P$11,U7,FALSE)</f>
        <v>729</v>
      </c>
      <c r="D20" s="33">
        <v>0</v>
      </c>
      <c r="E20" s="79">
        <f t="shared" si="6"/>
        <v>0</v>
      </c>
      <c r="F20" s="62" t="s">
        <v>37</v>
      </c>
    </row>
    <row r="21" spans="1:6" ht="13.5" thickBot="1" x14ac:dyDescent="0.25">
      <c r="A21" s="40"/>
      <c r="B21" s="52"/>
      <c r="C21" s="53"/>
      <c r="D21" s="53"/>
      <c r="E21" s="54"/>
    </row>
    <row r="22" spans="1:6" ht="19.5" thickBot="1" x14ac:dyDescent="0.25">
      <c r="A22" s="40"/>
      <c r="B22" s="85" t="s">
        <v>45</v>
      </c>
      <c r="C22" s="85"/>
      <c r="D22" s="85"/>
      <c r="E22" s="80">
        <f>SUM(E17:E20)/1000</f>
        <v>0.58499999999999996</v>
      </c>
      <c r="F22" s="81" t="s">
        <v>38</v>
      </c>
    </row>
    <row r="23" spans="1:6" ht="15.75" x14ac:dyDescent="0.2">
      <c r="A23" s="40"/>
      <c r="B23" s="85" t="s">
        <v>43</v>
      </c>
      <c r="C23" s="85"/>
      <c r="D23" s="85"/>
      <c r="E23" s="89"/>
    </row>
    <row r="24" spans="1:6" ht="15" thickBot="1" x14ac:dyDescent="0.25">
      <c r="A24" s="82"/>
      <c r="B24" s="90" t="s">
        <v>38</v>
      </c>
      <c r="C24" s="90"/>
      <c r="D24" s="90"/>
      <c r="E24" s="91"/>
    </row>
  </sheetData>
  <sheetProtection algorithmName="SHA-512" hashValue="7FJvCnlslJFMJAGDbaFBGGHgJTlz/A7QzmiuCPbnUXpIYYN51BxndkvqIIUFt2/6uAEa7JTBSBo74DJfaMlUNA==" saltValue="mYq77JbBlC0EcDjn/s5QoQ==" spinCount="100000" sheet="1" objects="1" scenarios="1" selectLockedCells="1"/>
  <dataConsolidate/>
  <mergeCells count="9">
    <mergeCell ref="B24:E24"/>
    <mergeCell ref="C16:E16"/>
    <mergeCell ref="B2:C2"/>
    <mergeCell ref="D2:E2"/>
    <mergeCell ref="F2:G2"/>
    <mergeCell ref="H2:I2"/>
    <mergeCell ref="B22:D22"/>
    <mergeCell ref="A14:E14"/>
    <mergeCell ref="B23:E23"/>
  </mergeCells>
  <conditionalFormatting sqref="E22">
    <cfRule type="colorScale" priority="1">
      <colorScale>
        <cfvo type="num" val="6.4989999999999997"/>
        <cfvo type="num" val="6.5"/>
        <color rgb="FF00B050"/>
        <color rgb="FFFF0000"/>
      </colorScale>
    </cfRule>
  </conditionalFormatting>
  <dataValidations count="4">
    <dataValidation type="list" allowBlank="1" showInputMessage="1" showErrorMessage="1" sqref="B16">
      <formula1>Power_Supply</formula1>
    </dataValidation>
    <dataValidation type="list" allowBlank="1" showInputMessage="1" showErrorMessage="1" sqref="D18">
      <formula1>$M$2:$AC$2</formula1>
    </dataValidation>
    <dataValidation type="list" allowBlank="1" showInputMessage="1" showErrorMessage="1" sqref="D19">
      <formula1>$M$3:$S$3</formula1>
    </dataValidation>
    <dataValidation type="list" allowBlank="1" showInputMessage="1" showErrorMessage="1" sqref="D20">
      <formula1>$M$4:$U$4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J25" sqref="J25"/>
    </sheetView>
  </sheetViews>
  <sheetFormatPr defaultRowHeight="12.75" x14ac:dyDescent="0.2"/>
  <cols>
    <col min="1" max="1" width="30.85546875" style="1" bestFit="1" customWidth="1"/>
    <col min="2" max="7" width="9.140625" style="1"/>
    <col min="8" max="8" width="10.5703125" style="1" customWidth="1"/>
    <col min="9" max="9" width="10.5703125" style="2" customWidth="1"/>
    <col min="10" max="10" width="30.42578125" style="1" customWidth="1"/>
    <col min="11" max="11" width="11.5703125" style="3" customWidth="1"/>
    <col min="12" max="12" width="14.28515625" style="2" customWidth="1"/>
    <col min="13" max="13" width="19.42578125" style="3" bestFit="1" customWidth="1"/>
    <col min="14" max="14" width="13.5703125" style="3" customWidth="1"/>
    <col min="15" max="16384" width="9.140625" style="3"/>
  </cols>
  <sheetData>
    <row r="1" spans="1:13" ht="23.25" x14ac:dyDescent="0.35">
      <c r="A1" s="97" t="s">
        <v>44</v>
      </c>
      <c r="B1" s="97"/>
      <c r="C1" s="97"/>
      <c r="D1" s="97"/>
      <c r="E1" s="97"/>
      <c r="F1" s="97"/>
      <c r="G1" s="97"/>
      <c r="H1" s="97"/>
      <c r="I1" s="97"/>
      <c r="J1" s="97"/>
      <c r="K1" s="6"/>
      <c r="L1" s="6"/>
      <c r="M1" s="6"/>
    </row>
    <row r="2" spans="1:13" ht="18" x14ac:dyDescent="0.25">
      <c r="A2" s="7" t="s">
        <v>3</v>
      </c>
      <c r="B2" s="96" t="s">
        <v>0</v>
      </c>
      <c r="C2" s="96"/>
      <c r="D2" s="96" t="s">
        <v>4</v>
      </c>
      <c r="E2" s="96"/>
      <c r="F2" s="96" t="s">
        <v>5</v>
      </c>
      <c r="G2" s="96"/>
      <c r="H2" s="96" t="s">
        <v>6</v>
      </c>
      <c r="I2" s="96"/>
      <c r="J2" s="8"/>
      <c r="K2" s="4"/>
      <c r="M2" s="2"/>
    </row>
    <row r="3" spans="1:13" ht="15.75" x14ac:dyDescent="0.25">
      <c r="A3" s="9"/>
      <c r="B3" s="10" t="s">
        <v>12</v>
      </c>
      <c r="C3" s="11" t="s">
        <v>2</v>
      </c>
      <c r="D3" s="10" t="s">
        <v>12</v>
      </c>
      <c r="E3" s="11" t="s">
        <v>2</v>
      </c>
      <c r="F3" s="10" t="s">
        <v>12</v>
      </c>
      <c r="G3" s="11" t="s">
        <v>2</v>
      </c>
      <c r="H3" s="10" t="s">
        <v>12</v>
      </c>
      <c r="I3" s="11" t="s">
        <v>2</v>
      </c>
      <c r="J3" s="9" t="s">
        <v>11</v>
      </c>
      <c r="K3" s="4"/>
      <c r="M3" s="2"/>
    </row>
    <row r="4" spans="1:13" ht="15.75" x14ac:dyDescent="0.25">
      <c r="A4" s="9" t="s">
        <v>1</v>
      </c>
      <c r="B4" s="12">
        <v>42.5</v>
      </c>
      <c r="C4" s="11">
        <f>9*B4</f>
        <v>382.5</v>
      </c>
      <c r="D4" s="12">
        <v>34.5</v>
      </c>
      <c r="E4" s="11">
        <f>12*D4</f>
        <v>414</v>
      </c>
      <c r="F4" s="12">
        <v>22.5</v>
      </c>
      <c r="G4" s="11">
        <f>24*F4</f>
        <v>540</v>
      </c>
      <c r="H4" s="12">
        <v>19.5</v>
      </c>
      <c r="I4" s="11">
        <f>30*H4</f>
        <v>585</v>
      </c>
      <c r="J4" s="16" t="s">
        <v>15</v>
      </c>
      <c r="K4" s="1"/>
    </row>
    <row r="5" spans="1:13" ht="15.75" x14ac:dyDescent="0.25">
      <c r="A5" s="9" t="s">
        <v>8</v>
      </c>
      <c r="B5" s="12">
        <v>32.6</v>
      </c>
      <c r="C5" s="11">
        <f t="shared" ref="C5:C7" si="0">9*B5</f>
        <v>293.40000000000003</v>
      </c>
      <c r="D5" s="12">
        <v>25.8</v>
      </c>
      <c r="E5" s="11">
        <f t="shared" ref="E5:E7" si="1">12*D5</f>
        <v>309.60000000000002</v>
      </c>
      <c r="F5" s="12">
        <v>13.6</v>
      </c>
      <c r="G5" s="11">
        <f t="shared" ref="G5:G7" si="2">24*F5</f>
        <v>326.39999999999998</v>
      </c>
      <c r="H5" s="12">
        <v>11.5</v>
      </c>
      <c r="I5" s="11">
        <f t="shared" ref="I5:I7" si="3">30*H5</f>
        <v>345</v>
      </c>
      <c r="J5" s="16" t="s">
        <v>10</v>
      </c>
      <c r="K5" s="1"/>
    </row>
    <row r="6" spans="1:13" ht="15.75" x14ac:dyDescent="0.25">
      <c r="A6" s="9" t="s">
        <v>7</v>
      </c>
      <c r="B6" s="12">
        <v>86.6</v>
      </c>
      <c r="C6" s="11">
        <f t="shared" si="0"/>
        <v>779.4</v>
      </c>
      <c r="D6" s="12">
        <v>82.3</v>
      </c>
      <c r="E6" s="11">
        <f t="shared" si="1"/>
        <v>987.59999999999991</v>
      </c>
      <c r="F6" s="12">
        <v>33.5</v>
      </c>
      <c r="G6" s="11">
        <f t="shared" si="2"/>
        <v>804</v>
      </c>
      <c r="H6" s="12">
        <v>34.5</v>
      </c>
      <c r="I6" s="11">
        <f t="shared" si="3"/>
        <v>1035</v>
      </c>
      <c r="J6" s="16" t="s">
        <v>13</v>
      </c>
      <c r="K6" s="1"/>
    </row>
    <row r="7" spans="1:13" ht="15.75" x14ac:dyDescent="0.25">
      <c r="A7" s="13" t="s">
        <v>9</v>
      </c>
      <c r="B7" s="14">
        <v>75.599999999999994</v>
      </c>
      <c r="C7" s="15">
        <f t="shared" si="0"/>
        <v>680.4</v>
      </c>
      <c r="D7" s="14">
        <v>57.6</v>
      </c>
      <c r="E7" s="15">
        <f t="shared" si="1"/>
        <v>691.2</v>
      </c>
      <c r="F7" s="14">
        <v>30</v>
      </c>
      <c r="G7" s="15">
        <f t="shared" si="2"/>
        <v>720</v>
      </c>
      <c r="H7" s="14">
        <v>24.3</v>
      </c>
      <c r="I7" s="15">
        <f t="shared" si="3"/>
        <v>729</v>
      </c>
      <c r="J7" s="17" t="s">
        <v>14</v>
      </c>
      <c r="K7" s="1"/>
    </row>
    <row r="8" spans="1:13" x14ac:dyDescent="0.2">
      <c r="A8" s="18"/>
      <c r="B8" s="19"/>
      <c r="C8" s="20"/>
      <c r="D8" s="19"/>
      <c r="E8" s="19"/>
      <c r="F8" s="19"/>
      <c r="G8" s="19"/>
      <c r="H8" s="19"/>
      <c r="I8" s="21"/>
      <c r="J8" s="19"/>
      <c r="K8" s="1"/>
    </row>
    <row r="9" spans="1:13" ht="14.25" x14ac:dyDescent="0.2">
      <c r="A9" s="22"/>
      <c r="B9" s="23"/>
      <c r="C9" s="23"/>
      <c r="D9" s="24"/>
      <c r="E9" s="23"/>
      <c r="F9" s="24"/>
      <c r="G9" s="23"/>
      <c r="H9" s="24"/>
      <c r="I9" s="25"/>
      <c r="J9" s="24"/>
    </row>
    <row r="10" spans="1:13" ht="14.25" x14ac:dyDescent="0.2">
      <c r="A10" s="22"/>
      <c r="B10" s="24"/>
      <c r="C10" s="23"/>
      <c r="D10" s="24"/>
      <c r="E10" s="24"/>
      <c r="F10" s="24"/>
      <c r="G10" s="24"/>
      <c r="H10" s="24"/>
      <c r="I10" s="26"/>
      <c r="J10" s="24"/>
    </row>
    <row r="11" spans="1:13" ht="14.25" x14ac:dyDescent="0.2">
      <c r="A11" s="22"/>
      <c r="B11" s="23"/>
      <c r="C11" s="24"/>
      <c r="D11" s="24"/>
      <c r="E11" s="24"/>
      <c r="F11" s="24"/>
      <c r="G11" s="24"/>
      <c r="H11" s="24"/>
      <c r="I11" s="26"/>
      <c r="J11" s="24"/>
    </row>
    <row r="12" spans="1:13" ht="15" x14ac:dyDescent="0.2">
      <c r="A12" s="29" t="s">
        <v>16</v>
      </c>
      <c r="B12" s="23"/>
      <c r="C12" s="24"/>
      <c r="D12" s="24"/>
      <c r="E12" s="24"/>
      <c r="F12" s="23"/>
      <c r="G12" s="24"/>
      <c r="H12" s="24"/>
      <c r="I12" s="26"/>
      <c r="J12" s="24"/>
    </row>
    <row r="13" spans="1:13" ht="15.75" x14ac:dyDescent="0.25">
      <c r="A13" s="30" t="s">
        <v>17</v>
      </c>
      <c r="B13" s="23">
        <f>B4+B5*16</f>
        <v>564.1</v>
      </c>
      <c r="C13" s="11">
        <f>9*B13</f>
        <v>5076.9000000000005</v>
      </c>
      <c r="D13" s="23">
        <f>D4+D5*16</f>
        <v>447.3</v>
      </c>
      <c r="E13" s="11">
        <f>12*D13</f>
        <v>5367.6</v>
      </c>
      <c r="F13" s="23">
        <f>F4+F5*16</f>
        <v>240.1</v>
      </c>
      <c r="G13" s="11">
        <f>24*F13</f>
        <v>5762.4</v>
      </c>
      <c r="H13" s="23">
        <f>H4+H5*16</f>
        <v>203.5</v>
      </c>
      <c r="I13" s="11">
        <f>30*H13</f>
        <v>6105</v>
      </c>
      <c r="J13" s="24"/>
    </row>
    <row r="14" spans="1:13" ht="15.75" x14ac:dyDescent="0.25">
      <c r="A14" s="30" t="s">
        <v>18</v>
      </c>
      <c r="B14" s="23">
        <f>B4+B6*5</f>
        <v>475.5</v>
      </c>
      <c r="C14" s="11">
        <f>9*B14</f>
        <v>4279.5</v>
      </c>
      <c r="D14" s="23">
        <f>D4+D6*5</f>
        <v>446</v>
      </c>
      <c r="E14" s="11">
        <f>12*D14</f>
        <v>5352</v>
      </c>
      <c r="F14" s="23">
        <f>F4+F6*5</f>
        <v>190</v>
      </c>
      <c r="G14" s="11">
        <f>24*F14</f>
        <v>4560</v>
      </c>
      <c r="H14" s="23">
        <f>H4+H6*5</f>
        <v>192</v>
      </c>
      <c r="I14" s="11">
        <f>30*H14</f>
        <v>5760</v>
      </c>
      <c r="J14" s="24"/>
    </row>
    <row r="15" spans="1:13" ht="15.75" x14ac:dyDescent="0.25">
      <c r="A15" s="31" t="s">
        <v>19</v>
      </c>
      <c r="B15" s="28">
        <f>B4+B7*8</f>
        <v>647.29999999999995</v>
      </c>
      <c r="C15" s="15">
        <f>9*B15</f>
        <v>5825.7</v>
      </c>
      <c r="D15" s="28">
        <f>D4+D7*8</f>
        <v>495.3</v>
      </c>
      <c r="E15" s="15">
        <f>12*D15</f>
        <v>5943.6</v>
      </c>
      <c r="F15" s="28">
        <f>F4+F7*8</f>
        <v>262.5</v>
      </c>
      <c r="G15" s="15">
        <f>24*F15</f>
        <v>6300</v>
      </c>
      <c r="H15" s="28">
        <f>H4+H7*8</f>
        <v>213.9</v>
      </c>
      <c r="I15" s="15">
        <f>30*H15</f>
        <v>6417</v>
      </c>
      <c r="J15" s="27"/>
    </row>
    <row r="16" spans="1:13" x14ac:dyDescent="0.2">
      <c r="B16" s="5"/>
      <c r="D16" s="5"/>
      <c r="F16" s="5"/>
      <c r="H16" s="5"/>
    </row>
    <row r="20" spans="2:2" x14ac:dyDescent="0.2">
      <c r="B20" s="1" t="s">
        <v>20</v>
      </c>
    </row>
  </sheetData>
  <sheetProtection algorithmName="SHA-512" hashValue="khfgFD4RLaGykhiAbNOwluKP+LkPdTGEmuttxl9s7vEb7V8SKG7o4ykRzn2K6F0rExlAxHaT8eafFUN9GAr81g==" saltValue="hAd0n7zxL/z89n1oAVZRKw==" spinCount="100000" sheet="1" objects="1" scenarios="1"/>
  <mergeCells count="5">
    <mergeCell ref="B2:C2"/>
    <mergeCell ref="D2:E2"/>
    <mergeCell ref="F2:G2"/>
    <mergeCell ref="H2:I2"/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Power Budget Calculator</vt:lpstr>
      <vt:lpstr>WIO Power Consumption</vt:lpstr>
      <vt:lpstr>Power_Supply</vt:lpstr>
      <vt:lpstr>WIO_Modules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Chang</dc:creator>
  <cp:lastModifiedBy>Heemok Kim</cp:lastModifiedBy>
  <dcterms:created xsi:type="dcterms:W3CDTF">2013-10-07T17:32:53Z</dcterms:created>
  <dcterms:modified xsi:type="dcterms:W3CDTF">2014-10-15T14:37:40Z</dcterms:modified>
</cp:coreProperties>
</file>